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40" activeTab="0"/>
  </bookViews>
  <sheets>
    <sheet name="VFR" sheetId="1" r:id="rId1"/>
  </sheets>
  <definedNames>
    <definedName name="Tot_Time">Tot_Time_1+Tot_Time_2+Tot_Time_3+Tot_Time_4+Tot_Time_5+Tot_Time_6+Tot_Time_7+Tot_Time_8+Tot_Time_9</definedName>
    <definedName name="Tot_Time_1">IF(ISBLANK('VFR'!IU4),0,'VFR'!IT4/'VFR'!IU4)+IF(ISBLANK('VFR'!IU6),0,'VFR'!IT6/'VFR'!IU6)+IF(ISBLANK('VFR'!IU8),0,'VFR'!IT8/'VFR'!IU8)</definedName>
    <definedName name="Tot_Time_2">IF(ISBLANK('VFR'!IU10),0,'VFR'!IT10/'VFR'!IU10)+IF(ISBLANK('VFR'!IU12),0,'VFR'!IT12/'VFR'!IU12)</definedName>
    <definedName name="Tot_Time_3">IF(ISBLANK('VFR'!IU14),0,'VFR'!IT14/'VFR'!IU14)+IF(ISBLANK('VFR'!IU16),0,'VFR'!IT16/'VFR'!IU16)</definedName>
    <definedName name="Tot_Time_4">IF(ISBLANK('VFR'!IU18),0,'VFR'!IT18/'VFR'!IU18)+IF(ISBLANK('VFR'!IU20),0,'VFR'!IT20/'VFR'!IU20)+IF(ISBLANK('VFR'!IU22),0,'VFR'!IT22/'VFR'!IU22)</definedName>
    <definedName name="Tot_Time_5">IF(ISBLANK('VFR'!IU24),0,'VFR'!IT24/'VFR'!IU24)+IF(ISBLANK('VFR'!IU26),0,'VFR'!IT26/'VFR'!IU26)+IF(ISBLANK('VFR'!IU28),0,'VFR'!IT28/'VFR'!IU28)</definedName>
    <definedName name="Tot_Time_6">IF(ISBLANK('VFR'!IU30),0,'VFR'!IT30/'VFR'!IU30)+IF(ISBLANK('VFR'!IU32),0,'VFR'!IT32/'VFR'!IU32)+IF(ISBLANK('VFR'!IU34),0,'VFR'!IT34/'VFR'!IU34)+IF(ISBLANK('VFR'!IU36),0,'VFR'!IT36/'VFR'!IU36)+IF(ISBLANK('VFR'!IU38),0,'VFR'!IT38/'VFR'!IU38)</definedName>
    <definedName name="Tot_Time_7">IF(ISBLANK('VFR'!IU40),0,'VFR'!IT40/'VFR'!IU40)+IF(ISBLANK('VFR'!IU42),0,'VFR'!IT42/'VFR'!IU42)+IF(ISBLANK('VFR'!IU44),0,'VFR'!IT44/'VFR'!IU44)+IF(ISBLANK('VFR'!IU46),0,'VFR'!IT46/'VFR'!IU46)+IF(ISBLANK('VFR'!IU48),0,'VFR'!IT48/'VFR'!IU48)</definedName>
    <definedName name="Tot_Time_8">IF(ISBLANK('VFR'!IU50),0,'VFR'!IT50/'VFR'!IU50)+IF(ISBLANK('VFR'!IU52),0,'VFR'!IT52/'VFR'!IU52)+IF(ISBLANK('VFR'!IU54),0,'VFR'!IT54/'VFR'!IU54)+IF(ISBLANK('VFR'!IU56),0,'VFR'!IT56/'VFR'!IU56)+IF(ISBLANK('VFR'!IU58),0,'VFR'!IT58/'VFR'!IU58)</definedName>
    <definedName name="Tot_Time_9">IF(ISBLANK('VFR'!IU60),0,'VFR'!IT60/'VFR'!IU60)+IF(ISBLANK('VFR'!IU62),0,'VFR'!IT62/'VFR'!IU62)+IF(ISBLANK('VFR'!IU64),0,'VFR'!IT64/'VFR'!IU64)+IF(ISBLANK('VFR'!IU66),0,'VFR'!IT66/'VFR'!IU66)+IF(ISBLANK('VFR'!IU68),0,'VFR'!IT68/'VFR'!IU68)</definedName>
  </definedNames>
  <calcPr fullCalcOnLoad="1"/>
</workbook>
</file>

<file path=xl/sharedStrings.xml><?xml version="1.0" encoding="utf-8"?>
<sst xmlns="http://schemas.openxmlformats.org/spreadsheetml/2006/main" count="25" uniqueCount="23">
  <si>
    <t>Waypoint</t>
  </si>
  <si>
    <t>Magnetic Course</t>
  </si>
  <si>
    <t>Altitude</t>
  </si>
  <si>
    <t>Total Fuel (gal)</t>
  </si>
  <si>
    <t>TAS (knots)</t>
  </si>
  <si>
    <t>GS - Act.</t>
  </si>
  <si>
    <t>GS - Est.</t>
  </si>
  <si>
    <t>Time Off</t>
  </si>
  <si>
    <t>Total Time</t>
  </si>
  <si>
    <t>ETE</t>
  </si>
  <si>
    <t>ATE</t>
  </si>
  <si>
    <t>ETA</t>
  </si>
  <si>
    <t>ATA</t>
  </si>
  <si>
    <t>True Course</t>
  </si>
  <si>
    <t>Magnetic Variance</t>
  </si>
  <si>
    <t>Wind Direction</t>
  </si>
  <si>
    <t>Wind Speed</t>
  </si>
  <si>
    <t>Wind Corrected</t>
  </si>
  <si>
    <t>Variance W or E</t>
  </si>
  <si>
    <t>Gallons Per Hour</t>
  </si>
  <si>
    <t>This leg</t>
  </si>
  <si>
    <t>Left</t>
  </si>
  <si>
    <t>Total Distance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</si>
</sst>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ck"/>
      <right style="double"/>
      <top style="thick"/>
      <bottom style="double"/>
    </border>
    <border>
      <left>
        <color indexed="63"/>
      </left>
      <right style="double"/>
      <top style="thick"/>
      <bottom style="double"/>
    </border>
    <border>
      <left style="double"/>
      <right style="double"/>
      <top style="thick"/>
      <bottom style="double"/>
    </border>
    <border>
      <left style="double"/>
      <right>
        <color indexed="63"/>
      </right>
      <top style="thick"/>
      <bottom style="double"/>
    </border>
    <border>
      <left style="double"/>
      <right style="thick"/>
      <top style="thick"/>
      <bottom style="double"/>
    </border>
    <border>
      <left style="thick"/>
      <right style="double"/>
      <top style="double"/>
      <bottom style="thick"/>
    </border>
    <border>
      <left>
        <color indexed="63"/>
      </left>
      <right style="double"/>
      <top style="double"/>
      <bottom style="thick"/>
    </border>
    <border>
      <left style="double"/>
      <right style="double"/>
      <top style="double"/>
      <bottom style="thick"/>
    </border>
    <border>
      <left style="double"/>
      <right>
        <color indexed="63"/>
      </right>
      <top style="double"/>
      <bottom style="thick"/>
    </border>
    <border>
      <left style="double"/>
      <right style="thick"/>
      <top style="double"/>
      <bottom style="thick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 locked="0"/>
    </xf>
    <xf numFmtId="164" fontId="0" fillId="0" borderId="8" xfId="0" applyNumberFormat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164" fontId="0" fillId="0" borderId="14" xfId="0" applyNumberFormat="1" applyBorder="1" applyAlignment="1" applyProtection="1">
      <alignment horizontal="center" vertical="center" wrapText="1"/>
      <protection locked="0"/>
    </xf>
    <xf numFmtId="164" fontId="0" fillId="0" borderId="15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3" xfId="0" applyNumberFormat="1" applyBorder="1" applyAlignment="1" applyProtection="1">
      <alignment horizontal="center" vertical="center" wrapText="1"/>
      <protection locked="0"/>
    </xf>
    <xf numFmtId="164" fontId="0" fillId="0" borderId="24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6" xfId="0" applyNumberFormat="1" applyFont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26" xfId="0" applyNumberFormat="1" applyFont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K1" sqref="K1"/>
    </sheetView>
  </sheetViews>
  <sheetFormatPr defaultColWidth="9.140625" defaultRowHeight="12.75"/>
  <cols>
    <col min="1" max="1" width="19.8515625" style="1" customWidth="1"/>
    <col min="2" max="2" width="9.140625" style="5" customWidth="1"/>
    <col min="3" max="3" width="8.140625" style="5" customWidth="1"/>
    <col min="4" max="4" width="6.7109375" style="5" customWidth="1"/>
    <col min="5" max="5" width="9.140625" style="5" hidden="1" customWidth="1"/>
    <col min="6" max="6" width="8.421875" style="5" customWidth="1"/>
    <col min="7" max="7" width="8.00390625" style="5" customWidth="1"/>
    <col min="8" max="8" width="8.7109375" style="0" customWidth="1"/>
    <col min="9" max="9" width="9.140625" style="5" customWidth="1"/>
    <col min="10" max="10" width="8.57421875" style="0" customWidth="1"/>
    <col min="11" max="11" width="8.28125" style="0" bestFit="1" customWidth="1"/>
    <col min="12" max="12" width="8.57421875" style="0" customWidth="1"/>
    <col min="13" max="13" width="7.8515625" style="0" bestFit="1" customWidth="1"/>
    <col min="14" max="14" width="9.57421875" style="0" bestFit="1" customWidth="1"/>
    <col min="16" max="16" width="11.28125" style="0" customWidth="1"/>
  </cols>
  <sheetData>
    <row r="1" spans="1:14" ht="27" customHeight="1" thickBot="1" thickTop="1">
      <c r="A1" s="7"/>
      <c r="B1" s="4"/>
      <c r="C1" s="4"/>
      <c r="D1" s="4"/>
      <c r="E1" s="4"/>
      <c r="F1" s="4"/>
      <c r="G1" s="4"/>
      <c r="H1" s="8"/>
      <c r="I1" s="9" t="s">
        <v>19</v>
      </c>
      <c r="J1" s="10" t="s">
        <v>3</v>
      </c>
      <c r="K1" s="11" t="s">
        <v>22</v>
      </c>
      <c r="L1" s="12" t="s">
        <v>4</v>
      </c>
      <c r="M1" s="11" t="s">
        <v>7</v>
      </c>
      <c r="N1" s="13" t="s">
        <v>8</v>
      </c>
    </row>
    <row r="2" spans="1:14" ht="16.5" customHeight="1" thickBot="1" thickTop="1">
      <c r="A2" s="3" t="s">
        <v>0</v>
      </c>
      <c r="B2" s="6"/>
      <c r="C2" s="6"/>
      <c r="D2" s="6"/>
      <c r="E2" s="6"/>
      <c r="F2" s="6"/>
      <c r="G2" s="6"/>
      <c r="H2" s="3"/>
      <c r="I2" s="14">
        <v>8</v>
      </c>
      <c r="J2" s="15">
        <v>38</v>
      </c>
      <c r="K2" s="16">
        <f>SUM(K5,K7,K9,K11,K13,K15,K17,K19,K21,K23,K25,K27,K29,K31,K33,K35,K37,K39,K41,K43,K45,K47,K49,K51,K53,K55,K57,K59,K61)+SUM(K63,K65,K67,K69,K71)</f>
        <v>0</v>
      </c>
      <c r="L2" s="17">
        <v>120</v>
      </c>
      <c r="M2" s="18"/>
      <c r="N2" s="19" t="str">
        <f>CONCATENATE(INT(Tot_Time),":",IF(INT((Tot_Time-INT(Tot_Time))*60)&lt;10,"0",""),INT((Tot_Time-INT(Tot_Time))*60),":",IF(((((Tot_Time-INT(Tot_Time))*60)-INT((Tot_Time-INT(Tot_Time))*60))*60)&lt;10,"0",""),INT((((Tot_Time-INT(Tot_Time))*60)-INT((Tot_Time-INT(Tot_Time))*60))*60))</f>
        <v>0:00:00</v>
      </c>
    </row>
    <row r="3" spans="1:14" ht="28.5" customHeight="1" thickBot="1" thickTop="1">
      <c r="A3" s="7"/>
      <c r="B3" s="6" t="s">
        <v>13</v>
      </c>
      <c r="C3" s="6" t="s">
        <v>15</v>
      </c>
      <c r="D3" s="6" t="s">
        <v>16</v>
      </c>
      <c r="E3" s="6" t="s">
        <v>17</v>
      </c>
      <c r="F3" s="6" t="s">
        <v>14</v>
      </c>
      <c r="G3" s="6" t="s">
        <v>18</v>
      </c>
      <c r="H3" s="3" t="s">
        <v>1</v>
      </c>
      <c r="I3" s="20" t="s">
        <v>2</v>
      </c>
      <c r="J3" s="21" t="s">
        <v>20</v>
      </c>
      <c r="K3" s="21" t="s">
        <v>20</v>
      </c>
      <c r="L3" s="21" t="s">
        <v>6</v>
      </c>
      <c r="M3" s="21" t="s">
        <v>9</v>
      </c>
      <c r="N3" s="21" t="s">
        <v>11</v>
      </c>
    </row>
    <row r="4" spans="1:14" ht="15" customHeight="1" thickBot="1" thickTop="1">
      <c r="A4" s="47"/>
      <c r="B4" s="4"/>
      <c r="C4" s="4"/>
      <c r="D4" s="4"/>
      <c r="E4" s="4"/>
      <c r="F4" s="4"/>
      <c r="G4" s="4"/>
      <c r="H4" s="3"/>
      <c r="I4" s="4"/>
      <c r="J4" s="22" t="s">
        <v>21</v>
      </c>
      <c r="K4" s="22" t="s">
        <v>21</v>
      </c>
      <c r="L4" s="22" t="s">
        <v>5</v>
      </c>
      <c r="M4" s="22" t="s">
        <v>10</v>
      </c>
      <c r="N4" s="22" t="s">
        <v>12</v>
      </c>
    </row>
    <row r="5" spans="1:14" ht="18" customHeight="1" thickBot="1" thickTop="1">
      <c r="A5" s="48"/>
      <c r="B5" s="50"/>
      <c r="C5" s="46"/>
      <c r="D5" s="46"/>
      <c r="E5" s="59">
        <f>B5+DEGREES(ASIN(((D5/$L$2)*SIN(RADIANS(C5-B5)))))</f>
        <v>0</v>
      </c>
      <c r="F5" s="46"/>
      <c r="G5" s="46"/>
      <c r="H5" s="44">
        <f>IF(G5="E",$E5-$F5,$E5+$F5)</f>
        <v>0</v>
      </c>
      <c r="I5" s="54"/>
      <c r="J5" s="23">
        <f>K5/L5*$I$2</f>
        <v>0</v>
      </c>
      <c r="K5" s="24"/>
      <c r="L5" s="25">
        <f>$L$2*SQRT(1-((D5/$L$2)*SIN(RADIANS(C5-B5)))^2)-D5*COS(RADIANS(C5-B5))</f>
        <v>120</v>
      </c>
      <c r="M5" s="26" t="str">
        <f>CONCATENATE(INT(K5/L5),":",IF(INT((K5/L5-INT(K5/L5))*60)&lt;10,"0",""),INT((K5/L5-INT(K5/L5))*60),":",IF(((((K5/L5-INT(K5/L5))*60)-INT((K5/L5-INT(K5/L5))*60))*60)&lt;10,"0",""),INT((((K5/L5-INT(K5/L5))*60)-INT((K5/L5-INT(K5/L5))*60))*60))</f>
        <v>0:00:00</v>
      </c>
      <c r="N5" s="27"/>
    </row>
    <row r="6" spans="1:14" ht="18" customHeight="1" thickBot="1" thickTop="1">
      <c r="A6" s="49"/>
      <c r="B6" s="51"/>
      <c r="C6" s="58"/>
      <c r="D6" s="58"/>
      <c r="E6" s="61"/>
      <c r="F6" s="58"/>
      <c r="G6" s="58"/>
      <c r="H6" s="64"/>
      <c r="I6" s="55"/>
      <c r="J6" s="28">
        <f>$J$2-$J5</f>
        <v>38</v>
      </c>
      <c r="K6" s="28">
        <f>$K2-$K5</f>
        <v>0</v>
      </c>
      <c r="L6" s="29"/>
      <c r="M6" s="30"/>
      <c r="N6" s="31"/>
    </row>
    <row r="7" spans="1:14" ht="18" customHeight="1" thickBot="1" thickTop="1">
      <c r="A7" s="49"/>
      <c r="B7" s="50"/>
      <c r="C7" s="46"/>
      <c r="D7" s="46"/>
      <c r="E7" s="59">
        <f>B7+DEGREES(ASIN(((D7/$L$2)*SIN(RADIANS(C7-B7)))))</f>
        <v>0</v>
      </c>
      <c r="F7" s="46"/>
      <c r="G7" s="46"/>
      <c r="H7" s="44">
        <f>IF(G7="E",$E7-$F7,$E7+$F7)</f>
        <v>0</v>
      </c>
      <c r="I7" s="54"/>
      <c r="J7" s="23">
        <f>K7/L7*$I$2</f>
        <v>0</v>
      </c>
      <c r="K7" s="24"/>
      <c r="L7" s="25">
        <f>$L$2*SQRT(1-((D7/$L$2)*SIN(RADIANS(C7-B7)))^2)-D7*COS(RADIANS(C7-B7))</f>
        <v>120</v>
      </c>
      <c r="M7" s="26" t="str">
        <f>CONCATENATE(INT(K7/L7),":",IF(INT((K7/L7-INT(K7/L7))*60)&lt;10,"0",""),INT((K7/L7-INT(K7/L7))*60),":",IF(((((K7/L7-INT(K7/L7))*60)-INT((K7/L7-INT(K7/L7))*60))*60)&lt;10,"0",""),INT((((K7/L7-INT(K7/L7))*60)-INT((K7/L7-INT(K7/L7))*60))*60))</f>
        <v>0:00:00</v>
      </c>
      <c r="N7" s="27"/>
    </row>
    <row r="8" spans="1:14" ht="18" customHeight="1" thickBot="1" thickTop="1">
      <c r="A8" s="49"/>
      <c r="B8" s="52"/>
      <c r="C8" s="43"/>
      <c r="D8" s="43"/>
      <c r="E8" s="60"/>
      <c r="F8" s="43"/>
      <c r="G8" s="43"/>
      <c r="H8" s="45"/>
      <c r="I8" s="56"/>
      <c r="J8" s="32">
        <f>$J6-$J7</f>
        <v>38</v>
      </c>
      <c r="K8" s="32">
        <f>$K6-$K7</f>
        <v>0</v>
      </c>
      <c r="L8" s="33"/>
      <c r="M8" s="34"/>
      <c r="N8" s="35"/>
    </row>
    <row r="9" spans="1:14" ht="18" customHeight="1" thickBot="1" thickTop="1">
      <c r="A9" s="49"/>
      <c r="B9" s="50"/>
      <c r="C9" s="46"/>
      <c r="D9" s="46"/>
      <c r="E9" s="59">
        <f>B9+DEGREES(ASIN(((D9/$L$2)*SIN(RADIANS(C9-B9)))))</f>
        <v>0</v>
      </c>
      <c r="F9" s="46"/>
      <c r="G9" s="46"/>
      <c r="H9" s="44">
        <f>IF(G9="E",$E9-$F9,$E9+$F9)</f>
        <v>0</v>
      </c>
      <c r="I9" s="54"/>
      <c r="J9" s="23">
        <f>K9/L9*$I$2</f>
        <v>0</v>
      </c>
      <c r="K9" s="24"/>
      <c r="L9" s="25">
        <f>$L$2*SQRT(1-((D9/$L$2)*SIN(RADIANS(C9-B9)))^2)-D9*COS(RADIANS(C9-B9))</f>
        <v>120</v>
      </c>
      <c r="M9" s="26" t="str">
        <f>CONCATENATE(INT(K9/L9),":",IF(INT((K9/L9-INT(K9/L9))*60)&lt;10,"0",""),INT((K9/L9-INT(K9/L9))*60),":",IF(((((K9/L9-INT(K9/L9))*60)-INT((K9/L9-INT(K9/L9))*60))*60)&lt;10,"0",""),INT((((K9/L9-INT(K9/L9))*60)-INT((K9/L9-INT(K9/L9))*60))*60))</f>
        <v>0:00:00</v>
      </c>
      <c r="N9" s="27"/>
    </row>
    <row r="10" spans="1:14" ht="18" customHeight="1" thickBot="1" thickTop="1">
      <c r="A10" s="49"/>
      <c r="B10" s="52"/>
      <c r="C10" s="43"/>
      <c r="D10" s="43"/>
      <c r="E10" s="60"/>
      <c r="F10" s="43"/>
      <c r="G10" s="43"/>
      <c r="H10" s="45"/>
      <c r="I10" s="56"/>
      <c r="J10" s="32">
        <f>$J8-$J9</f>
        <v>38</v>
      </c>
      <c r="K10" s="32">
        <f>$K8-$K9</f>
        <v>0</v>
      </c>
      <c r="L10" s="33"/>
      <c r="M10" s="34"/>
      <c r="N10" s="35"/>
    </row>
    <row r="11" spans="1:14" ht="18" customHeight="1" thickBot="1" thickTop="1">
      <c r="A11" s="49"/>
      <c r="B11" s="50"/>
      <c r="C11" s="46"/>
      <c r="D11" s="46"/>
      <c r="E11" s="59">
        <f>B11+DEGREES(ASIN(((D11/$L$2)*SIN(RADIANS(C11-B11)))))</f>
        <v>0</v>
      </c>
      <c r="F11" s="46"/>
      <c r="G11" s="46"/>
      <c r="H11" s="44">
        <f>IF(G11="E",$E11-$F11,$E11+$F11)</f>
        <v>0</v>
      </c>
      <c r="I11" s="54"/>
      <c r="J11" s="23">
        <f>K11/L11*$I$2</f>
        <v>0</v>
      </c>
      <c r="K11" s="24"/>
      <c r="L11" s="25">
        <f>$L$2*SQRT(1-((D11/$L$2)*SIN(RADIANS(C11-B11)))^2)-D11*COS(RADIANS(C11-B11))</f>
        <v>120</v>
      </c>
      <c r="M11" s="26" t="str">
        <f>CONCATENATE(INT(K11/L11),":",IF(INT((K11/L11-INT(K11/L11))*60)&lt;10,"0",""),INT((K11/L11-INT(K11/L11))*60),":",IF(((((K11/L11-INT(K11/L11))*60)-INT((K11/L11-INT(K11/L11))*60))*60)&lt;10,"0",""),INT((((K11/L11-INT(K11/L11))*60)-INT((K11/L11-INT(K11/L11))*60))*60))</f>
        <v>0:00:00</v>
      </c>
      <c r="N11" s="27"/>
    </row>
    <row r="12" spans="1:14" ht="18" customHeight="1" thickBot="1" thickTop="1">
      <c r="A12" s="49"/>
      <c r="B12" s="52"/>
      <c r="C12" s="43"/>
      <c r="D12" s="43"/>
      <c r="E12" s="60"/>
      <c r="F12" s="43"/>
      <c r="G12" s="43"/>
      <c r="H12" s="45"/>
      <c r="I12" s="56"/>
      <c r="J12" s="32">
        <f>$J10-$J11</f>
        <v>38</v>
      </c>
      <c r="K12" s="32">
        <f>$K10-$K11</f>
        <v>0</v>
      </c>
      <c r="L12" s="33"/>
      <c r="M12" s="34"/>
      <c r="N12" s="35"/>
    </row>
    <row r="13" spans="1:14" ht="18" customHeight="1" thickBot="1" thickTop="1">
      <c r="A13" s="49"/>
      <c r="B13" s="50"/>
      <c r="C13" s="46"/>
      <c r="D13" s="46"/>
      <c r="E13" s="59">
        <f aca="true" t="shared" si="0" ref="E13:E27">B13+DEGREES(ASIN(((D13/$L$2)*SIN(RADIANS(C13-B13)))))</f>
        <v>0</v>
      </c>
      <c r="F13" s="46"/>
      <c r="G13" s="46"/>
      <c r="H13" s="44">
        <f>IF(G13="E",$E13-$F13,$E13+$F13)</f>
        <v>0</v>
      </c>
      <c r="I13" s="54"/>
      <c r="J13" s="23">
        <f>K13/L13*$I$2</f>
        <v>0</v>
      </c>
      <c r="K13" s="24"/>
      <c r="L13" s="25">
        <f>$L$2*SQRT(1-((D13/$L$2)*SIN(RADIANS(C13-B13)))^2)-D13*COS(RADIANS(C13-B13))</f>
        <v>120</v>
      </c>
      <c r="M13" s="26" t="str">
        <f>CONCATENATE(INT(K13/L13),":",IF(INT((K13/L13-INT(K13/L13))*60)&lt;10,"0",""),INT((K13/L13-INT(K13/L13))*60),":",IF(((((K13/L13-INT(K13/L13))*60)-INT((K13/L13-INT(K13/L13))*60))*60)&lt;10,"0",""),INT((((K13/L13-INT(K13/L13))*60)-INT((K13/L13-INT(K13/L13))*60))*60))</f>
        <v>0:00:00</v>
      </c>
      <c r="N13" s="27"/>
    </row>
    <row r="14" spans="1:14" ht="18" customHeight="1" thickBot="1" thickTop="1">
      <c r="A14" s="49"/>
      <c r="B14" s="52"/>
      <c r="C14" s="43"/>
      <c r="D14" s="43"/>
      <c r="E14" s="60"/>
      <c r="F14" s="43"/>
      <c r="G14" s="43"/>
      <c r="H14" s="45"/>
      <c r="I14" s="56"/>
      <c r="J14" s="32">
        <f>$J12-$J13</f>
        <v>38</v>
      </c>
      <c r="K14" s="32">
        <f>$K12-$K13</f>
        <v>0</v>
      </c>
      <c r="L14" s="33"/>
      <c r="M14" s="34"/>
      <c r="N14" s="35"/>
    </row>
    <row r="15" spans="1:14" ht="18" customHeight="1" thickBot="1" thickTop="1">
      <c r="A15" s="49"/>
      <c r="B15" s="50"/>
      <c r="C15" s="46"/>
      <c r="D15" s="46"/>
      <c r="E15" s="59">
        <f t="shared" si="0"/>
        <v>0</v>
      </c>
      <c r="F15" s="46"/>
      <c r="G15" s="46"/>
      <c r="H15" s="44">
        <f>IF(G15="E",$E15-$F15,$E15+$F15)</f>
        <v>0</v>
      </c>
      <c r="I15" s="54"/>
      <c r="J15" s="23">
        <f>K15/L15*$I$2</f>
        <v>0</v>
      </c>
      <c r="K15" s="24"/>
      <c r="L15" s="25">
        <f>$L$2*SQRT(1-((D15/$L$2)*SIN(RADIANS(C15-B15)))^2)-D15*COS(RADIANS(C15-B15))</f>
        <v>120</v>
      </c>
      <c r="M15" s="26" t="str">
        <f>CONCATENATE(INT(K15/L15),":",IF(INT((K15/L15-INT(K15/L15))*60)&lt;10,"0",""),INT((K15/L15-INT(K15/L15))*60),":",IF(((((K15/L15-INT(K15/L15))*60)-INT((K15/L15-INT(K15/L15))*60))*60)&lt;10,"0",""),INT((((K15/L15-INT(K15/L15))*60)-INT((K15/L15-INT(K15/L15))*60))*60))</f>
        <v>0:00:00</v>
      </c>
      <c r="N15" s="27"/>
    </row>
    <row r="16" spans="1:14" ht="18" customHeight="1" thickBot="1" thickTop="1">
      <c r="A16" s="49"/>
      <c r="B16" s="52"/>
      <c r="C16" s="43"/>
      <c r="D16" s="43"/>
      <c r="E16" s="60"/>
      <c r="F16" s="43"/>
      <c r="G16" s="43"/>
      <c r="H16" s="45"/>
      <c r="I16" s="56"/>
      <c r="J16" s="32">
        <f>$J14-$J15</f>
        <v>38</v>
      </c>
      <c r="K16" s="32">
        <f>$K14-$K15</f>
        <v>0</v>
      </c>
      <c r="L16" s="33"/>
      <c r="M16" s="34"/>
      <c r="N16" s="35"/>
    </row>
    <row r="17" spans="1:14" ht="18" customHeight="1" thickBot="1" thickTop="1">
      <c r="A17" s="49"/>
      <c r="B17" s="50"/>
      <c r="C17" s="46"/>
      <c r="D17" s="46"/>
      <c r="E17" s="59">
        <f t="shared" si="0"/>
        <v>0</v>
      </c>
      <c r="F17" s="46"/>
      <c r="G17" s="46"/>
      <c r="H17" s="44">
        <f>IF(G17="E",$E17-$F17,$E17+$F17)</f>
        <v>0</v>
      </c>
      <c r="I17" s="54"/>
      <c r="J17" s="23">
        <f>K17/L17*$I$2</f>
        <v>0</v>
      </c>
      <c r="K17" s="24"/>
      <c r="L17" s="25">
        <f>$L$2*SQRT(1-((D17/$L$2)*SIN(RADIANS(C17-B17)))^2)-D17*COS(RADIANS(C17-B17))</f>
        <v>120</v>
      </c>
      <c r="M17" s="26" t="str">
        <f>CONCATENATE(INT(K17/L17),":",IF(INT((K17/L17-INT(K17/L17))*60)&lt;10,"0",""),INT((K17/L17-INT(K17/L17))*60),":",IF(((((K17/L17-INT(K17/L17))*60)-INT((K17/L17-INT(K17/L17))*60))*60)&lt;10,"0",""),INT((((K17/L17-INT(K17/L17))*60)-INT((K17/L17-INT(K17/L17))*60))*60))</f>
        <v>0:00:00</v>
      </c>
      <c r="N17" s="27"/>
    </row>
    <row r="18" spans="1:14" ht="18" customHeight="1" thickBot="1" thickTop="1">
      <c r="A18" s="49"/>
      <c r="B18" s="52"/>
      <c r="C18" s="43"/>
      <c r="D18" s="43"/>
      <c r="E18" s="60"/>
      <c r="F18" s="43"/>
      <c r="G18" s="43"/>
      <c r="H18" s="45"/>
      <c r="I18" s="56"/>
      <c r="J18" s="32">
        <f>$J16-$J17</f>
        <v>38</v>
      </c>
      <c r="K18" s="32">
        <f>$K16-$K17</f>
        <v>0</v>
      </c>
      <c r="L18" s="33"/>
      <c r="M18" s="34"/>
      <c r="N18" s="35"/>
    </row>
    <row r="19" spans="1:14" ht="18" customHeight="1" thickBot="1" thickTop="1">
      <c r="A19" s="49"/>
      <c r="B19" s="50"/>
      <c r="C19" s="46"/>
      <c r="D19" s="46"/>
      <c r="E19" s="59">
        <f t="shared" si="0"/>
        <v>0</v>
      </c>
      <c r="F19" s="46"/>
      <c r="G19" s="46"/>
      <c r="H19" s="44">
        <f>IF(G19="E",$E19-$F19,$E19+$F19)</f>
        <v>0</v>
      </c>
      <c r="I19" s="54"/>
      <c r="J19" s="23">
        <f>K19/L19*$I$2</f>
        <v>0</v>
      </c>
      <c r="K19" s="24"/>
      <c r="L19" s="25">
        <f>$L$2*SQRT(1-((D19/$L$2)*SIN(RADIANS(C19-B19)))^2)-D19*COS(RADIANS(C19-B19))</f>
        <v>120</v>
      </c>
      <c r="M19" s="26" t="str">
        <f>CONCATENATE(INT(K19/L19),":",IF(INT((K19/L19-INT(K19/L19))*60)&lt;10,"0",""),INT((K19/L19-INT(K19/L19))*60),":",IF(((((K19/L19-INT(K19/L19))*60)-INT((K19/L19-INT(K19/L19))*60))*60)&lt;10,"0",""),INT((((K19/L19-INT(K19/L19))*60)-INT((K19/L19-INT(K19/L19))*60))*60))</f>
        <v>0:00:00</v>
      </c>
      <c r="N19" s="27"/>
    </row>
    <row r="20" spans="1:14" ht="18" customHeight="1" thickBot="1" thickTop="1">
      <c r="A20" s="49"/>
      <c r="B20" s="52"/>
      <c r="C20" s="43"/>
      <c r="D20" s="43"/>
      <c r="E20" s="60"/>
      <c r="F20" s="43"/>
      <c r="G20" s="43"/>
      <c r="H20" s="45"/>
      <c r="I20" s="56"/>
      <c r="J20" s="32">
        <f>$J18-$J19</f>
        <v>38</v>
      </c>
      <c r="K20" s="32">
        <f>$K18-$K19</f>
        <v>0</v>
      </c>
      <c r="L20" s="33"/>
      <c r="M20" s="34"/>
      <c r="N20" s="35"/>
    </row>
    <row r="21" spans="1:14" ht="18" customHeight="1" thickBot="1" thickTop="1">
      <c r="A21" s="49"/>
      <c r="B21" s="50"/>
      <c r="C21" s="46"/>
      <c r="D21" s="46"/>
      <c r="E21" s="59">
        <f t="shared" si="0"/>
        <v>0</v>
      </c>
      <c r="F21" s="46"/>
      <c r="G21" s="46"/>
      <c r="H21" s="44">
        <f>IF(G21="E",$E21-$F21,$E21+$F21)</f>
        <v>0</v>
      </c>
      <c r="I21" s="54"/>
      <c r="J21" s="23">
        <f>K21/L21*$I$2</f>
        <v>0</v>
      </c>
      <c r="K21" s="24"/>
      <c r="L21" s="25">
        <f>$L$2*SQRT(1-((D21/$L$2)*SIN(RADIANS(C21-B21)))^2)-D21*COS(RADIANS(C21-B21))</f>
        <v>120</v>
      </c>
      <c r="M21" s="26" t="str">
        <f>CONCATENATE(INT(K21/L21),":",IF(INT((K21/L21-INT(K21/L21))*60)&lt;10,"0",""),INT((K21/L21-INT(K21/L21))*60),":",IF(((((K21/L21-INT(K21/L21))*60)-INT((K21/L21-INT(K21/L21))*60))*60)&lt;10,"0",""),INT((((K21/L21-INT(K21/L21))*60)-INT((K21/L21-INT(K21/L21))*60))*60))</f>
        <v>0:00:00</v>
      </c>
      <c r="N21" s="27"/>
    </row>
    <row r="22" spans="1:14" ht="18" customHeight="1" thickBot="1" thickTop="1">
      <c r="A22" s="49"/>
      <c r="B22" s="52"/>
      <c r="C22" s="43"/>
      <c r="D22" s="43"/>
      <c r="E22" s="60"/>
      <c r="F22" s="43"/>
      <c r="G22" s="43"/>
      <c r="H22" s="45"/>
      <c r="I22" s="56"/>
      <c r="J22" s="32">
        <f>$J20-$J21</f>
        <v>38</v>
      </c>
      <c r="K22" s="32">
        <f>$K20-$K21</f>
        <v>0</v>
      </c>
      <c r="L22" s="33"/>
      <c r="M22" s="34"/>
      <c r="N22" s="35"/>
    </row>
    <row r="23" spans="1:14" ht="18" customHeight="1" thickBot="1" thickTop="1">
      <c r="A23" s="49"/>
      <c r="B23" s="50"/>
      <c r="C23" s="46"/>
      <c r="D23" s="46"/>
      <c r="E23" s="59">
        <f t="shared" si="0"/>
        <v>0</v>
      </c>
      <c r="F23" s="46"/>
      <c r="G23" s="46"/>
      <c r="H23" s="44">
        <f>IF(G23="E",$E23-$F23,$E23+$F23)</f>
        <v>0</v>
      </c>
      <c r="I23" s="54"/>
      <c r="J23" s="23">
        <f>K23/L23*$I$2</f>
        <v>0</v>
      </c>
      <c r="K23" s="24"/>
      <c r="L23" s="25">
        <f>$L$2*SQRT(1-((D23/$L$2)*SIN(RADIANS(C23-B23)))^2)-D23*COS(RADIANS(C23-B23))</f>
        <v>120</v>
      </c>
      <c r="M23" s="26" t="str">
        <f>CONCATENATE(INT(K23/L23),":",IF(INT((K23/L23-INT(K23/L23))*60)&lt;10,"0",""),INT((K23/L23-INT(K23/L23))*60),":",IF(((((K23/L23-INT(K23/L23))*60)-INT((K23/L23-INT(K23/L23))*60))*60)&lt;10,"0",""),INT((((K23/L23-INT(K23/L23))*60)-INT((K23/L23-INT(K23/L23))*60))*60))</f>
        <v>0:00:00</v>
      </c>
      <c r="N23" s="27"/>
    </row>
    <row r="24" spans="1:14" ht="18" customHeight="1" thickBot="1" thickTop="1">
      <c r="A24" s="49"/>
      <c r="B24" s="52"/>
      <c r="C24" s="43"/>
      <c r="D24" s="43"/>
      <c r="E24" s="60"/>
      <c r="F24" s="43"/>
      <c r="G24" s="43"/>
      <c r="H24" s="45"/>
      <c r="I24" s="56"/>
      <c r="J24" s="32">
        <f>$J22-$J23</f>
        <v>38</v>
      </c>
      <c r="K24" s="32">
        <f>$K22-$K23</f>
        <v>0</v>
      </c>
      <c r="L24" s="33"/>
      <c r="M24" s="34"/>
      <c r="N24" s="35"/>
    </row>
    <row r="25" spans="1:14" ht="18" customHeight="1" thickBot="1" thickTop="1">
      <c r="A25" s="49"/>
      <c r="B25" s="50"/>
      <c r="C25" s="46"/>
      <c r="D25" s="46"/>
      <c r="E25" s="59">
        <f t="shared" si="0"/>
        <v>0</v>
      </c>
      <c r="F25" s="46"/>
      <c r="G25" s="46"/>
      <c r="H25" s="44">
        <f>IF(G25="E",$E25-$F25,$E25+$F25)</f>
        <v>0</v>
      </c>
      <c r="I25" s="54"/>
      <c r="J25" s="23">
        <f>K25/L25*$I$2</f>
        <v>0</v>
      </c>
      <c r="K25" s="24"/>
      <c r="L25" s="25">
        <f>$L$2*SQRT(1-((D25/$L$2)*SIN(RADIANS(C25-B25)))^2)-D25*COS(RADIANS(C25-B25))</f>
        <v>120</v>
      </c>
      <c r="M25" s="26" t="str">
        <f>CONCATENATE(INT(K25/L25),":",IF(INT((K25/L25-INT(K25/L25))*60)&lt;10,"0",""),INT((K25/L25-INT(K25/L25))*60),":",IF(((((K25/L25-INT(K25/L25))*60)-INT((K25/L25-INT(K25/L25))*60))*60)&lt;10,"0",""),INT((((K25/L25-INT(K25/L25))*60)-INT((K25/L25-INT(K25/L25))*60))*60))</f>
        <v>0:00:00</v>
      </c>
      <c r="N25" s="27"/>
    </row>
    <row r="26" spans="1:14" ht="18" customHeight="1" thickBot="1" thickTop="1">
      <c r="A26" s="49"/>
      <c r="B26" s="52"/>
      <c r="C26" s="43"/>
      <c r="D26" s="43"/>
      <c r="E26" s="60"/>
      <c r="F26" s="43"/>
      <c r="G26" s="43"/>
      <c r="H26" s="45"/>
      <c r="I26" s="56"/>
      <c r="J26" s="32">
        <f>$J24-$J25</f>
        <v>38</v>
      </c>
      <c r="K26" s="32">
        <f>$K24-$K25</f>
        <v>0</v>
      </c>
      <c r="L26" s="33"/>
      <c r="M26" s="34"/>
      <c r="N26" s="35"/>
    </row>
    <row r="27" spans="1:14" ht="18" customHeight="1" thickBot="1" thickTop="1">
      <c r="A27" s="49"/>
      <c r="B27" s="53"/>
      <c r="C27" s="42"/>
      <c r="D27" s="42"/>
      <c r="E27" s="62">
        <f t="shared" si="0"/>
        <v>0</v>
      </c>
      <c r="F27" s="42"/>
      <c r="G27" s="42"/>
      <c r="H27" s="63">
        <f>IF(G27="E",$E27-$F27,$E27+$F27)</f>
        <v>0</v>
      </c>
      <c r="I27" s="57"/>
      <c r="J27" s="36">
        <f>K27/L27*$I$2</f>
        <v>0</v>
      </c>
      <c r="K27" s="37"/>
      <c r="L27" s="38">
        <f>$L$2*SQRT(1-((D27/$L$2)*SIN(RADIANS(C27-B27)))^2)-D27*COS(RADIANS(C27-B27))</f>
        <v>120</v>
      </c>
      <c r="M27" s="39" t="str">
        <f>CONCATENATE(INT(K27/L27),":",IF(INT((K27/L27-INT(K27/L27))*60)&lt;10,"0",""),INT((K27/L27-INT(K27/L27))*60),":",IF(((((K27/L27-INT(K27/L27))*60)-INT((K27/L27-INT(K27/L27))*60))*60)&lt;10,"0",""),INT((((K27/L27-INT(K27/L27))*60)-INT((K27/L27-INT(K27/L27))*60))*60))</f>
        <v>0:00:00</v>
      </c>
      <c r="N27" s="40"/>
    </row>
    <row r="28" spans="1:14" ht="18" customHeight="1" thickBot="1" thickTop="1">
      <c r="A28" s="49"/>
      <c r="B28" s="52"/>
      <c r="C28" s="43"/>
      <c r="D28" s="43"/>
      <c r="E28" s="60"/>
      <c r="F28" s="43"/>
      <c r="G28" s="43"/>
      <c r="H28" s="45"/>
      <c r="I28" s="56"/>
      <c r="J28" s="32">
        <f>$J26-$J27</f>
        <v>38</v>
      </c>
      <c r="K28" s="32">
        <f>$K26-$K27</f>
        <v>0</v>
      </c>
      <c r="L28" s="33"/>
      <c r="M28" s="34"/>
      <c r="N28" s="35"/>
    </row>
    <row r="29" spans="1:14" ht="14.25" thickBot="1" thickTop="1">
      <c r="A29" s="49"/>
      <c r="B29" s="4"/>
      <c r="C29" s="4"/>
      <c r="D29" s="4"/>
      <c r="E29" s="4"/>
      <c r="F29" s="4"/>
      <c r="G29" s="4"/>
      <c r="H29" s="3"/>
      <c r="I29" s="4"/>
      <c r="J29" s="3"/>
      <c r="K29" s="3"/>
      <c r="L29" s="41"/>
      <c r="M29" s="3"/>
      <c r="N29" s="3"/>
    </row>
    <row r="30" ht="13.5" thickTop="1">
      <c r="L30" s="2"/>
    </row>
  </sheetData>
  <sheetProtection sheet="1" objects="1" scenarios="1"/>
  <mergeCells count="109">
    <mergeCell ref="G9:G10"/>
    <mergeCell ref="H27:H28"/>
    <mergeCell ref="H25:H26"/>
    <mergeCell ref="F5:F6"/>
    <mergeCell ref="H5:H6"/>
    <mergeCell ref="G5:G6"/>
    <mergeCell ref="G7:G8"/>
    <mergeCell ref="F13:F14"/>
    <mergeCell ref="F11:F12"/>
    <mergeCell ref="F9:F10"/>
    <mergeCell ref="F7:F8"/>
    <mergeCell ref="F21:F22"/>
    <mergeCell ref="F19:F20"/>
    <mergeCell ref="F17:F18"/>
    <mergeCell ref="F15:F16"/>
    <mergeCell ref="F27:F28"/>
    <mergeCell ref="F25:F26"/>
    <mergeCell ref="F23:F24"/>
    <mergeCell ref="E27:E28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D21:D22"/>
    <mergeCell ref="D23:D24"/>
    <mergeCell ref="D25:D26"/>
    <mergeCell ref="E23:E24"/>
    <mergeCell ref="E25:E26"/>
    <mergeCell ref="D27:D28"/>
    <mergeCell ref="D13:D14"/>
    <mergeCell ref="D15:D16"/>
    <mergeCell ref="D17:D18"/>
    <mergeCell ref="D19:D20"/>
    <mergeCell ref="D5:D6"/>
    <mergeCell ref="D7:D8"/>
    <mergeCell ref="D9:D10"/>
    <mergeCell ref="D11:D12"/>
    <mergeCell ref="C11:C12"/>
    <mergeCell ref="C9:C10"/>
    <mergeCell ref="C7:C8"/>
    <mergeCell ref="C5:C6"/>
    <mergeCell ref="C19:C20"/>
    <mergeCell ref="C17:C18"/>
    <mergeCell ref="C15:C16"/>
    <mergeCell ref="C13:C14"/>
    <mergeCell ref="C27:C28"/>
    <mergeCell ref="C25:C26"/>
    <mergeCell ref="C23:C24"/>
    <mergeCell ref="C21:C22"/>
    <mergeCell ref="B19:B20"/>
    <mergeCell ref="B21:B22"/>
    <mergeCell ref="B23:B24"/>
    <mergeCell ref="B25:B26"/>
    <mergeCell ref="B11:B12"/>
    <mergeCell ref="B13:B14"/>
    <mergeCell ref="B15:B16"/>
    <mergeCell ref="B17:B18"/>
    <mergeCell ref="I21:I22"/>
    <mergeCell ref="I23:I24"/>
    <mergeCell ref="I25:I26"/>
    <mergeCell ref="I27:I28"/>
    <mergeCell ref="I13:I14"/>
    <mergeCell ref="I15:I16"/>
    <mergeCell ref="I17:I18"/>
    <mergeCell ref="I19:I20"/>
    <mergeCell ref="I5:I6"/>
    <mergeCell ref="I7:I8"/>
    <mergeCell ref="I9:I10"/>
    <mergeCell ref="I11:I12"/>
    <mergeCell ref="B27:B28"/>
    <mergeCell ref="A22:A23"/>
    <mergeCell ref="A24:A25"/>
    <mergeCell ref="A26:A27"/>
    <mergeCell ref="A28:A29"/>
    <mergeCell ref="A18:A19"/>
    <mergeCell ref="A20:A21"/>
    <mergeCell ref="A10:A11"/>
    <mergeCell ref="A12:A13"/>
    <mergeCell ref="A14:A15"/>
    <mergeCell ref="A16:A17"/>
    <mergeCell ref="A4:A5"/>
    <mergeCell ref="A6:A7"/>
    <mergeCell ref="A8:A9"/>
    <mergeCell ref="B5:B6"/>
    <mergeCell ref="B7:B8"/>
    <mergeCell ref="B9:B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VFR Navigation Log</dc:title>
  <dc:subject>Must be checked manually</dc:subject>
  <dc:creator>Michael J. Dark</dc:creator>
  <cp:keywords>Aviation VFR Navigation</cp:keywords>
  <dc:description>Not responsible for anyone getting lost... 
</dc:description>
  <cp:lastModifiedBy>Michael J. Dark</cp:lastModifiedBy>
  <cp:lastPrinted>2001-12-02T15:32:12Z</cp:lastPrinted>
  <dcterms:created xsi:type="dcterms:W3CDTF">2001-12-01T20:06:25Z</dcterms:created>
  <cp:category>Aviation Software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 completed">
    <vt:filetime>2001-12-02T05:00:00Z</vt:filetime>
  </property>
  <property fmtid="{D5CDD505-2E9C-101B-9397-08002B2CF9AE}" pid="3" name="Document number">
    <vt:lpwstr>v1.0</vt:lpwstr>
  </property>
</Properties>
</file>